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3465" activeTab="3"/>
  </bookViews>
  <sheets>
    <sheet name="Sewer " sheetId="1" r:id="rId1"/>
    <sheet name="Town" sheetId="2" r:id="rId2"/>
    <sheet name="School" sheetId="3" r:id="rId3"/>
    <sheet name="All Funds" sheetId="4" r:id="rId4"/>
  </sheets>
  <definedNames/>
  <calcPr fullCalcOnLoad="1"/>
</workbook>
</file>

<file path=xl/sharedStrings.xml><?xml version="1.0" encoding="utf-8"?>
<sst xmlns="http://schemas.openxmlformats.org/spreadsheetml/2006/main" count="74" uniqueCount="27">
  <si>
    <t>Principal</t>
  </si>
  <si>
    <t>Interest</t>
  </si>
  <si>
    <t>FY</t>
  </si>
  <si>
    <t>Grand Total</t>
  </si>
  <si>
    <t>Total P&amp;I</t>
  </si>
  <si>
    <t>Total</t>
  </si>
  <si>
    <t>Total School</t>
  </si>
  <si>
    <t>Total Municipal</t>
  </si>
  <si>
    <t>Sewer Fund</t>
  </si>
  <si>
    <t>1994 School Project Consolidated</t>
  </si>
  <si>
    <t>2022</t>
  </si>
  <si>
    <t>Total Schools</t>
  </si>
  <si>
    <t>2023</t>
  </si>
  <si>
    <t>2024</t>
  </si>
  <si>
    <t>2025</t>
  </si>
  <si>
    <t>2006 Drainage/Roads</t>
  </si>
  <si>
    <t>2026</t>
  </si>
  <si>
    <t>2027</t>
  </si>
  <si>
    <t>2006 SRF MNNB</t>
  </si>
  <si>
    <t>Fees</t>
  </si>
  <si>
    <t xml:space="preserve">2008 Town Center and Roads </t>
  </si>
  <si>
    <t>2028</t>
  </si>
  <si>
    <t>2008 School Portion</t>
  </si>
  <si>
    <t>1999 2009 Pool/Pub Wrks.</t>
  </si>
  <si>
    <t>2011 Pub Safety/Misc.</t>
  </si>
  <si>
    <t>2012 Comm. Center Reno.</t>
  </si>
  <si>
    <t xml:space="preserve">2014 School Refunding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</si>
</sst>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42" applyNumberFormat="1" applyFont="1" applyAlignment="1">
      <alignment horizontal="center"/>
    </xf>
    <xf numFmtId="165" fontId="1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42" applyNumberFormat="1" applyFont="1" applyAlignment="1">
      <alignment horizontal="center"/>
    </xf>
    <xf numFmtId="165" fontId="3" fillId="0" borderId="0" xfId="42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2" fillId="0" borderId="0" xfId="42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65" fontId="8" fillId="0" borderId="0" xfId="42" applyNumberFormat="1" applyFont="1" applyAlignment="1">
      <alignment/>
    </xf>
    <xf numFmtId="165" fontId="7" fillId="0" borderId="0" xfId="42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left" vertical="center" wrapText="1"/>
    </xf>
    <xf numFmtId="165" fontId="1" fillId="0" borderId="12" xfId="42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1" fillId="0" borderId="0" xfId="42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3" sqref="A3:IV4"/>
    </sheetView>
  </sheetViews>
  <sheetFormatPr defaultColWidth="10.421875" defaultRowHeight="12.75"/>
  <cols>
    <col min="1" max="1" width="5.57421875" style="25" bestFit="1" customWidth="1"/>
    <col min="2" max="2" width="11.57421875" style="25" bestFit="1" customWidth="1"/>
    <col min="3" max="4" width="10.421875" style="25" customWidth="1"/>
    <col min="5" max="5" width="11.57421875" style="25" bestFit="1" customWidth="1"/>
    <col min="6" max="16384" width="10.421875" style="25" customWidth="1"/>
  </cols>
  <sheetData>
    <row r="1" spans="2:5" s="21" customFormat="1" ht="15">
      <c r="B1" s="32" t="s">
        <v>18</v>
      </c>
      <c r="C1" s="32"/>
      <c r="D1" s="32"/>
      <c r="E1" s="32"/>
    </row>
    <row r="2" spans="2:5" s="21" customFormat="1" ht="15">
      <c r="B2" s="21" t="s">
        <v>0</v>
      </c>
      <c r="C2" s="21" t="s">
        <v>1</v>
      </c>
      <c r="D2" s="21" t="s">
        <v>19</v>
      </c>
      <c r="E2" s="21" t="s">
        <v>5</v>
      </c>
    </row>
    <row r="3" spans="1:5" ht="14.25">
      <c r="A3" s="25">
        <v>2015</v>
      </c>
      <c r="B3" s="22">
        <v>170208</v>
      </c>
      <c r="C3" s="22">
        <v>38900</v>
      </c>
      <c r="D3" s="22">
        <v>10455</v>
      </c>
      <c r="E3" s="22">
        <f aca="true" t="shared" si="0" ref="E3:E16">SUM(B3:D3)</f>
        <v>219563</v>
      </c>
    </row>
    <row r="4" spans="1:5" ht="14.25">
      <c r="A4" s="25">
        <v>2016</v>
      </c>
      <c r="B4" s="22">
        <v>173154</v>
      </c>
      <c r="C4" s="22">
        <v>35955</v>
      </c>
      <c r="D4" s="22">
        <v>10455</v>
      </c>
      <c r="E4" s="22">
        <f t="shared" si="0"/>
        <v>219564</v>
      </c>
    </row>
    <row r="5" spans="1:5" ht="14.25">
      <c r="A5" s="25">
        <v>2017</v>
      </c>
      <c r="B5" s="22">
        <v>176148</v>
      </c>
      <c r="C5" s="22">
        <v>32959</v>
      </c>
      <c r="D5" s="22">
        <v>10455</v>
      </c>
      <c r="E5" s="22">
        <f t="shared" si="0"/>
        <v>219562</v>
      </c>
    </row>
    <row r="6" spans="1:5" ht="14.25">
      <c r="A6" s="25">
        <v>2018</v>
      </c>
      <c r="B6" s="22">
        <v>179197</v>
      </c>
      <c r="C6" s="22">
        <v>29912</v>
      </c>
      <c r="D6" s="22">
        <v>10455</v>
      </c>
      <c r="E6" s="22">
        <f t="shared" si="0"/>
        <v>219564</v>
      </c>
    </row>
    <row r="7" spans="1:5" ht="14.25">
      <c r="A7" s="25">
        <v>2019</v>
      </c>
      <c r="B7" s="22">
        <v>182296</v>
      </c>
      <c r="C7" s="22">
        <v>26812</v>
      </c>
      <c r="D7" s="22">
        <v>10455</v>
      </c>
      <c r="E7" s="22">
        <f t="shared" si="0"/>
        <v>219563</v>
      </c>
    </row>
    <row r="8" spans="1:5" ht="14.25">
      <c r="A8" s="25">
        <v>2020</v>
      </c>
      <c r="B8" s="22">
        <v>185450</v>
      </c>
      <c r="C8" s="22">
        <v>23658</v>
      </c>
      <c r="D8" s="22">
        <v>10455</v>
      </c>
      <c r="E8" s="22">
        <f t="shared" si="0"/>
        <v>219563</v>
      </c>
    </row>
    <row r="9" spans="1:5" ht="14.25">
      <c r="A9" s="25">
        <v>2021</v>
      </c>
      <c r="B9" s="22">
        <v>188658</v>
      </c>
      <c r="C9" s="22">
        <v>20450</v>
      </c>
      <c r="D9" s="22">
        <v>10455</v>
      </c>
      <c r="E9" s="22">
        <f t="shared" si="0"/>
        <v>219563</v>
      </c>
    </row>
    <row r="10" spans="1:5" ht="14.25">
      <c r="A10" s="25">
        <v>2022</v>
      </c>
      <c r="B10" s="22">
        <v>191922</v>
      </c>
      <c r="C10" s="22">
        <v>17185</v>
      </c>
      <c r="D10" s="22">
        <v>10455</v>
      </c>
      <c r="E10" s="22">
        <f t="shared" si="0"/>
        <v>219562</v>
      </c>
    </row>
    <row r="11" spans="1:5" ht="14.25">
      <c r="A11" s="25">
        <v>2023</v>
      </c>
      <c r="B11" s="22">
        <v>195242</v>
      </c>
      <c r="C11" s="22">
        <v>13865</v>
      </c>
      <c r="D11" s="22">
        <v>10455</v>
      </c>
      <c r="E11" s="22">
        <f t="shared" si="0"/>
        <v>219562</v>
      </c>
    </row>
    <row r="12" spans="1:5" ht="14.25">
      <c r="A12" s="25">
        <v>2024</v>
      </c>
      <c r="B12" s="22">
        <v>198620</v>
      </c>
      <c r="C12" s="22">
        <v>10487.72</v>
      </c>
      <c r="D12" s="22">
        <v>10455</v>
      </c>
      <c r="E12" s="22">
        <f t="shared" si="0"/>
        <v>219562.72</v>
      </c>
    </row>
    <row r="13" spans="1:5" ht="14.25">
      <c r="A13" s="25">
        <v>2025</v>
      </c>
      <c r="B13" s="22">
        <v>202056</v>
      </c>
      <c r="C13" s="22">
        <v>7051.6</v>
      </c>
      <c r="D13" s="22">
        <v>10455</v>
      </c>
      <c r="E13" s="22">
        <f t="shared" si="0"/>
        <v>219562.6</v>
      </c>
    </row>
    <row r="14" spans="1:5" ht="14.25">
      <c r="A14" s="25">
        <v>2026</v>
      </c>
      <c r="B14" s="22">
        <v>205552</v>
      </c>
      <c r="C14" s="22">
        <v>3556.04</v>
      </c>
      <c r="D14" s="22">
        <v>10455</v>
      </c>
      <c r="E14" s="22">
        <f t="shared" si="0"/>
        <v>219563.04</v>
      </c>
    </row>
    <row r="15" spans="1:5" ht="14.25">
      <c r="A15" s="25">
        <v>2027</v>
      </c>
      <c r="B15" s="22"/>
      <c r="C15" s="22"/>
      <c r="D15" s="22"/>
      <c r="E15" s="22"/>
    </row>
    <row r="16" spans="2:5" s="24" customFormat="1" ht="15">
      <c r="B16" s="23">
        <f>SUM(B3:B14)</f>
        <v>2248503</v>
      </c>
      <c r="C16" s="23">
        <f>SUM(C3:C14)</f>
        <v>260791.36000000002</v>
      </c>
      <c r="D16" s="23">
        <f>SUM(D3:D15)</f>
        <v>125460</v>
      </c>
      <c r="E16" s="22">
        <f t="shared" si="0"/>
        <v>2634754.36</v>
      </c>
    </row>
  </sheetData>
  <sheetProtection/>
  <mergeCells count="1">
    <mergeCell ref="B1:E1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 xml:space="preserve">&amp;C&amp;"Arial,Bold"&amp;14Town of Cape Elizabeth
Sewer Fund Debt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L19" sqref="L19:N21"/>
    </sheetView>
  </sheetViews>
  <sheetFormatPr defaultColWidth="9.140625" defaultRowHeight="12.75"/>
  <cols>
    <col min="1" max="1" width="5.00390625" style="2" bestFit="1" customWidth="1"/>
    <col min="2" max="2" width="15.57421875" style="12" customWidth="1"/>
    <col min="3" max="3" width="10.421875" style="12" customWidth="1"/>
    <col min="4" max="5" width="10.57421875" style="12" customWidth="1"/>
    <col min="6" max="6" width="11.421875" style="12" customWidth="1"/>
    <col min="7" max="7" width="13.28125" style="12" customWidth="1"/>
    <col min="8" max="11" width="11.421875" style="12" customWidth="1"/>
    <col min="12" max="12" width="11.28125" style="12" bestFit="1" customWidth="1"/>
    <col min="13" max="13" width="10.28125" style="12" bestFit="1" customWidth="1"/>
    <col min="14" max="14" width="11.28125" style="12" bestFit="1" customWidth="1"/>
    <col min="15" max="16384" width="9.140625" style="12" customWidth="1"/>
  </cols>
  <sheetData>
    <row r="1" spans="2:14" s="2" customFormat="1" ht="12.75">
      <c r="B1" s="33" t="s">
        <v>23</v>
      </c>
      <c r="C1" s="33"/>
      <c r="D1" s="33" t="s">
        <v>24</v>
      </c>
      <c r="E1" s="33"/>
      <c r="F1" s="34" t="s">
        <v>25</v>
      </c>
      <c r="G1" s="34"/>
      <c r="H1" s="17" t="s">
        <v>15</v>
      </c>
      <c r="I1" s="17"/>
      <c r="J1" s="35" t="s">
        <v>20</v>
      </c>
      <c r="K1" s="36"/>
      <c r="L1" s="33" t="s">
        <v>3</v>
      </c>
      <c r="M1" s="33"/>
      <c r="N1" s="33"/>
    </row>
    <row r="2" spans="1:14" s="2" customFormat="1" ht="12.75">
      <c r="A2" s="2" t="s">
        <v>2</v>
      </c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2" t="s">
        <v>0</v>
      </c>
      <c r="I2" s="2" t="s">
        <v>1</v>
      </c>
      <c r="J2" s="26" t="s">
        <v>0</v>
      </c>
      <c r="K2" s="27" t="s">
        <v>1</v>
      </c>
      <c r="L2" s="2" t="s">
        <v>0</v>
      </c>
      <c r="M2" s="2" t="s">
        <v>1</v>
      </c>
      <c r="N2" s="2" t="s">
        <v>4</v>
      </c>
    </row>
    <row r="3" spans="1:14" s="13" customFormat="1" ht="12.75">
      <c r="A3" s="3">
        <v>2015</v>
      </c>
      <c r="B3" s="13">
        <v>288750</v>
      </c>
      <c r="C3" s="13">
        <v>38474</v>
      </c>
      <c r="D3" s="13">
        <v>220000</v>
      </c>
      <c r="E3" s="13">
        <v>31400</v>
      </c>
      <c r="F3" s="13">
        <v>80000</v>
      </c>
      <c r="G3" s="13">
        <v>13900</v>
      </c>
      <c r="H3" s="13">
        <v>94500</v>
      </c>
      <c r="I3" s="13">
        <v>54527</v>
      </c>
      <c r="J3" s="28">
        <v>106488</v>
      </c>
      <c r="K3" s="28">
        <v>55895</v>
      </c>
      <c r="L3" s="13">
        <f aca="true" t="shared" si="0" ref="L3:L17">SUM(B3+D3+F3+H3+J3)</f>
        <v>789738</v>
      </c>
      <c r="M3" s="13">
        <f aca="true" t="shared" si="1" ref="M3:M17">SUM(C3+E3+G3+I3+K3)</f>
        <v>194196</v>
      </c>
      <c r="N3" s="13">
        <f aca="true" t="shared" si="2" ref="N3:N16">SUM(L3+M3)</f>
        <v>983934</v>
      </c>
    </row>
    <row r="4" spans="1:14" s="13" customFormat="1" ht="12.75">
      <c r="A4" s="3">
        <v>2016</v>
      </c>
      <c r="B4" s="13">
        <v>295000</v>
      </c>
      <c r="C4" s="13">
        <v>32907</v>
      </c>
      <c r="D4" s="13">
        <v>220000</v>
      </c>
      <c r="E4" s="13">
        <v>27000</v>
      </c>
      <c r="F4" s="13">
        <v>80000</v>
      </c>
      <c r="G4" s="13">
        <v>12300</v>
      </c>
      <c r="H4" s="13">
        <v>94500</v>
      </c>
      <c r="I4" s="13">
        <v>49802</v>
      </c>
      <c r="J4" s="28">
        <v>106488</v>
      </c>
      <c r="K4" s="28">
        <v>52168</v>
      </c>
      <c r="L4" s="13">
        <f t="shared" si="0"/>
        <v>795988</v>
      </c>
      <c r="M4" s="13">
        <f t="shared" si="1"/>
        <v>174177</v>
      </c>
      <c r="N4" s="13">
        <f t="shared" si="2"/>
        <v>970165</v>
      </c>
    </row>
    <row r="5" spans="1:14" s="13" customFormat="1" ht="12.75">
      <c r="A5" s="3">
        <v>2017</v>
      </c>
      <c r="B5" s="13">
        <v>290000</v>
      </c>
      <c r="C5" s="13">
        <v>26325</v>
      </c>
      <c r="D5" s="13">
        <v>200000</v>
      </c>
      <c r="E5" s="13">
        <v>22600</v>
      </c>
      <c r="F5" s="13">
        <v>80000</v>
      </c>
      <c r="G5" s="13">
        <v>10700</v>
      </c>
      <c r="H5" s="13">
        <v>94500</v>
      </c>
      <c r="I5" s="13">
        <v>45077</v>
      </c>
      <c r="J5" s="28">
        <v>106488</v>
      </c>
      <c r="K5" s="28">
        <v>48441</v>
      </c>
      <c r="L5" s="13">
        <f t="shared" si="0"/>
        <v>770988</v>
      </c>
      <c r="M5" s="13">
        <f t="shared" si="1"/>
        <v>153143</v>
      </c>
      <c r="N5" s="13">
        <f t="shared" si="2"/>
        <v>924131</v>
      </c>
    </row>
    <row r="6" spans="1:14" s="13" customFormat="1" ht="12.75">
      <c r="A6" s="3">
        <v>2018</v>
      </c>
      <c r="B6" s="13">
        <v>290000</v>
      </c>
      <c r="C6" s="13">
        <v>19438</v>
      </c>
      <c r="D6" s="13">
        <v>200000</v>
      </c>
      <c r="E6" s="13">
        <v>18600</v>
      </c>
      <c r="F6" s="13">
        <v>80000</v>
      </c>
      <c r="G6" s="13">
        <v>9100</v>
      </c>
      <c r="H6" s="13">
        <v>94500</v>
      </c>
      <c r="I6" s="13">
        <v>40352</v>
      </c>
      <c r="J6" s="28">
        <v>106488</v>
      </c>
      <c r="K6" s="28">
        <v>44714</v>
      </c>
      <c r="L6" s="13">
        <f t="shared" si="0"/>
        <v>770988</v>
      </c>
      <c r="M6" s="13">
        <f t="shared" si="1"/>
        <v>132204</v>
      </c>
      <c r="N6" s="13">
        <f t="shared" si="2"/>
        <v>903192</v>
      </c>
    </row>
    <row r="7" spans="1:14" s="13" customFormat="1" ht="12.75">
      <c r="A7" s="3">
        <v>2019</v>
      </c>
      <c r="B7" s="13">
        <v>290000</v>
      </c>
      <c r="C7" s="13">
        <v>11825</v>
      </c>
      <c r="D7" s="13">
        <v>200000</v>
      </c>
      <c r="E7" s="13">
        <v>14600</v>
      </c>
      <c r="F7" s="13">
        <v>75000</v>
      </c>
      <c r="G7" s="13">
        <v>7500</v>
      </c>
      <c r="H7" s="13">
        <v>94500</v>
      </c>
      <c r="I7" s="13">
        <v>35627</v>
      </c>
      <c r="J7" s="28">
        <v>102392</v>
      </c>
      <c r="K7" s="28">
        <v>40880</v>
      </c>
      <c r="L7" s="13">
        <f t="shared" si="0"/>
        <v>761892</v>
      </c>
      <c r="M7" s="13">
        <f t="shared" si="1"/>
        <v>110432</v>
      </c>
      <c r="N7" s="13">
        <f t="shared" si="2"/>
        <v>872324</v>
      </c>
    </row>
    <row r="8" spans="1:14" s="13" customFormat="1" ht="12.75">
      <c r="A8" s="3">
        <v>2020</v>
      </c>
      <c r="B8" s="13">
        <v>285000</v>
      </c>
      <c r="C8" s="13">
        <v>3919</v>
      </c>
      <c r="D8" s="13">
        <v>200000</v>
      </c>
      <c r="E8" s="13">
        <v>11200</v>
      </c>
      <c r="F8" s="13">
        <v>75000</v>
      </c>
      <c r="G8" s="13">
        <v>5625</v>
      </c>
      <c r="H8" s="13">
        <v>94500</v>
      </c>
      <c r="I8" s="13">
        <v>30902</v>
      </c>
      <c r="J8" s="28">
        <v>102392</v>
      </c>
      <c r="K8" s="28">
        <v>37040</v>
      </c>
      <c r="L8" s="13">
        <f t="shared" si="0"/>
        <v>756892</v>
      </c>
      <c r="M8" s="13">
        <f t="shared" si="1"/>
        <v>88686</v>
      </c>
      <c r="N8" s="13">
        <f t="shared" si="2"/>
        <v>845578</v>
      </c>
    </row>
    <row r="9" spans="1:14" s="13" customFormat="1" ht="12.75">
      <c r="A9" s="3">
        <v>2021</v>
      </c>
      <c r="D9" s="13">
        <v>200000</v>
      </c>
      <c r="E9" s="13">
        <v>5400</v>
      </c>
      <c r="F9" s="13">
        <v>75000</v>
      </c>
      <c r="G9" s="13">
        <v>3750</v>
      </c>
      <c r="H9" s="13">
        <v>94500</v>
      </c>
      <c r="I9" s="13">
        <v>26082</v>
      </c>
      <c r="J9" s="28">
        <v>102392</v>
      </c>
      <c r="K9" s="28">
        <v>32945</v>
      </c>
      <c r="L9" s="13">
        <f t="shared" si="0"/>
        <v>471892</v>
      </c>
      <c r="M9" s="13">
        <f t="shared" si="1"/>
        <v>68177</v>
      </c>
      <c r="N9" s="13">
        <f t="shared" si="2"/>
        <v>540069</v>
      </c>
    </row>
    <row r="10" spans="1:14" s="13" customFormat="1" ht="12.75">
      <c r="A10" s="3" t="s">
        <v>10</v>
      </c>
      <c r="F10" s="13">
        <v>75000</v>
      </c>
      <c r="G10" s="13">
        <v>1875</v>
      </c>
      <c r="H10" s="13">
        <v>94500</v>
      </c>
      <c r="I10" s="13">
        <v>21168</v>
      </c>
      <c r="J10" s="28">
        <v>102392</v>
      </c>
      <c r="K10" s="28">
        <v>28849</v>
      </c>
      <c r="L10" s="13">
        <f t="shared" si="0"/>
        <v>271892</v>
      </c>
      <c r="M10" s="13">
        <f t="shared" si="1"/>
        <v>51892</v>
      </c>
      <c r="N10" s="13">
        <f t="shared" si="2"/>
        <v>323784</v>
      </c>
    </row>
    <row r="11" spans="1:14" s="13" customFormat="1" ht="12.75">
      <c r="A11" s="3" t="s">
        <v>12</v>
      </c>
      <c r="H11" s="13">
        <v>94500</v>
      </c>
      <c r="I11" s="13">
        <v>16113</v>
      </c>
      <c r="J11" s="28">
        <v>102392</v>
      </c>
      <c r="K11" s="28">
        <v>24753</v>
      </c>
      <c r="L11" s="13">
        <f t="shared" si="0"/>
        <v>196892</v>
      </c>
      <c r="M11" s="13">
        <f t="shared" si="1"/>
        <v>40866</v>
      </c>
      <c r="N11" s="13">
        <f t="shared" si="2"/>
        <v>237758</v>
      </c>
    </row>
    <row r="12" spans="1:14" s="13" customFormat="1" ht="12.75">
      <c r="A12" s="3" t="s">
        <v>13</v>
      </c>
      <c r="H12" s="13">
        <v>94500</v>
      </c>
      <c r="I12" s="13">
        <v>11151</v>
      </c>
      <c r="J12" s="28">
        <v>102392</v>
      </c>
      <c r="K12" s="28">
        <v>20658</v>
      </c>
      <c r="L12" s="13">
        <f t="shared" si="0"/>
        <v>196892</v>
      </c>
      <c r="M12" s="13">
        <f t="shared" si="1"/>
        <v>31809</v>
      </c>
      <c r="N12" s="13">
        <f t="shared" si="2"/>
        <v>228701</v>
      </c>
    </row>
    <row r="13" spans="1:14" s="13" customFormat="1" ht="12.75">
      <c r="A13" s="3" t="s">
        <v>14</v>
      </c>
      <c r="H13" s="13">
        <v>94500</v>
      </c>
      <c r="I13" s="13">
        <v>6842</v>
      </c>
      <c r="J13" s="28">
        <v>102392</v>
      </c>
      <c r="K13" s="28">
        <v>16572</v>
      </c>
      <c r="L13" s="13">
        <f t="shared" si="0"/>
        <v>196892</v>
      </c>
      <c r="M13" s="13">
        <f t="shared" si="1"/>
        <v>23414</v>
      </c>
      <c r="N13" s="13">
        <f t="shared" si="2"/>
        <v>220306</v>
      </c>
    </row>
    <row r="14" spans="1:14" s="13" customFormat="1" ht="12.75">
      <c r="A14" s="3" t="s">
        <v>16</v>
      </c>
      <c r="H14" s="13">
        <v>94500</v>
      </c>
      <c r="I14" s="13">
        <v>3355</v>
      </c>
      <c r="J14" s="28">
        <v>102392</v>
      </c>
      <c r="K14" s="28">
        <v>12466</v>
      </c>
      <c r="L14" s="13">
        <f t="shared" si="0"/>
        <v>196892</v>
      </c>
      <c r="M14" s="13">
        <f t="shared" si="1"/>
        <v>15821</v>
      </c>
      <c r="N14" s="13">
        <f t="shared" si="2"/>
        <v>212713</v>
      </c>
    </row>
    <row r="15" spans="1:14" s="13" customFormat="1" ht="12.75">
      <c r="A15" s="3" t="s">
        <v>17</v>
      </c>
      <c r="H15" s="13">
        <v>94500</v>
      </c>
      <c r="I15" s="13">
        <v>898</v>
      </c>
      <c r="J15" s="28">
        <v>102392</v>
      </c>
      <c r="K15" s="28">
        <v>8370.56</v>
      </c>
      <c r="L15" s="13">
        <f t="shared" si="0"/>
        <v>196892</v>
      </c>
      <c r="M15" s="13">
        <f t="shared" si="1"/>
        <v>9268.56</v>
      </c>
      <c r="N15" s="13">
        <f t="shared" si="2"/>
        <v>206160.56</v>
      </c>
    </row>
    <row r="16" spans="1:14" s="13" customFormat="1" ht="12.75">
      <c r="A16" s="3" t="s">
        <v>21</v>
      </c>
      <c r="J16" s="28">
        <v>102392</v>
      </c>
      <c r="K16" s="28">
        <v>4223.68</v>
      </c>
      <c r="L16" s="13">
        <f t="shared" si="0"/>
        <v>102392</v>
      </c>
      <c r="M16" s="13">
        <f t="shared" si="1"/>
        <v>4223.68</v>
      </c>
      <c r="N16" s="13">
        <f t="shared" si="2"/>
        <v>106615.68</v>
      </c>
    </row>
    <row r="17" spans="1:14" s="14" customFormat="1" ht="13.5" thickBot="1">
      <c r="A17" s="4"/>
      <c r="B17" s="14">
        <f>SUM(B2:B16)</f>
        <v>1738750</v>
      </c>
      <c r="C17" s="14">
        <f>SUM(C3:C16)</f>
        <v>132888</v>
      </c>
      <c r="D17" s="14">
        <f>SUM(D3:D9)</f>
        <v>1440000</v>
      </c>
      <c r="E17" s="14">
        <f>SUM(E3:E9)</f>
        <v>130800</v>
      </c>
      <c r="F17" s="14">
        <f>SUM(F3:F10)</f>
        <v>620000</v>
      </c>
      <c r="G17" s="14">
        <f>SUM(G3:G10)</f>
        <v>64750</v>
      </c>
      <c r="H17" s="14">
        <f>SUM(H3:H15)</f>
        <v>1228500</v>
      </c>
      <c r="I17" s="14">
        <f>SUM(I3:I15)</f>
        <v>341896</v>
      </c>
      <c r="J17" s="29">
        <f>SUM(J2:J16)</f>
        <v>1449872</v>
      </c>
      <c r="K17" s="29">
        <f>SUM(K2:K16)</f>
        <v>427975.24</v>
      </c>
      <c r="L17" s="13">
        <f t="shared" si="0"/>
        <v>6477122</v>
      </c>
      <c r="M17" s="13">
        <f t="shared" si="1"/>
        <v>1098309.24</v>
      </c>
      <c r="N17" s="14">
        <f>SUM(N3:N16)</f>
        <v>7575431.239999999</v>
      </c>
    </row>
    <row r="18" spans="10:14" ht="14.25" thickBot="1" thickTop="1">
      <c r="J18" s="29"/>
      <c r="K18" s="29"/>
      <c r="L18" s="15"/>
      <c r="M18" s="15"/>
      <c r="N18" s="14"/>
    </row>
    <row r="19" spans="12:14" ht="13.5" thickTop="1">
      <c r="L19" s="13"/>
      <c r="N19" s="14"/>
    </row>
    <row r="20" spans="12:14" ht="12.75">
      <c r="L20" s="15"/>
      <c r="N20" s="14"/>
    </row>
    <row r="21" spans="12:14" ht="12.75">
      <c r="L21" s="15"/>
      <c r="M21" s="15"/>
      <c r="N21" s="14"/>
    </row>
  </sheetData>
  <sheetProtection/>
  <mergeCells count="5">
    <mergeCell ref="B1:C1"/>
    <mergeCell ref="L1:N1"/>
    <mergeCell ref="D1:E1"/>
    <mergeCell ref="F1:G1"/>
    <mergeCell ref="J1:K1"/>
  </mergeCells>
  <printOptions gridLines="1" horizontalCentered="1"/>
  <pageMargins left="0" right="0" top="1.48" bottom="1" header="0.5" footer="0.5"/>
  <pageSetup fitToHeight="1" fitToWidth="1" horizontalDpi="300" verticalDpi="300" orientation="landscape" scale="89" r:id="rId1"/>
  <headerFooter alignWithMargins="0">
    <oddHeader>&amp;C&amp;"Arial,Bold"&amp;14Town of Cape Elizabeth
Municipal Debt Service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7" sqref="A17"/>
    </sheetView>
  </sheetViews>
  <sheetFormatPr defaultColWidth="9.140625" defaultRowHeight="12.75"/>
  <cols>
    <col min="2" max="2" width="10.7109375" style="0" customWidth="1"/>
    <col min="3" max="4" width="10.28125" style="0" bestFit="1" customWidth="1"/>
    <col min="5" max="10" width="10.28125" style="0" customWidth="1"/>
    <col min="11" max="11" width="11.28125" style="0" bestFit="1" customWidth="1"/>
    <col min="12" max="12" width="10.28125" style="0" bestFit="1" customWidth="1"/>
    <col min="13" max="13" width="11.28125" style="0" bestFit="1" customWidth="1"/>
  </cols>
  <sheetData>
    <row r="1" spans="2:13" s="2" customFormat="1" ht="24" customHeight="1">
      <c r="B1" s="33" t="s">
        <v>9</v>
      </c>
      <c r="C1" s="33"/>
      <c r="D1" s="33"/>
      <c r="E1" s="35" t="s">
        <v>22</v>
      </c>
      <c r="F1" s="36"/>
      <c r="G1" s="37"/>
      <c r="H1" s="35" t="s">
        <v>26</v>
      </c>
      <c r="I1" s="36"/>
      <c r="J1" s="36"/>
      <c r="K1" s="33" t="s">
        <v>11</v>
      </c>
      <c r="L1" s="33"/>
      <c r="M1" s="33"/>
    </row>
    <row r="2" spans="2:13" s="2" customFormat="1" ht="12.75">
      <c r="B2" s="2" t="s">
        <v>0</v>
      </c>
      <c r="C2" s="2" t="s">
        <v>1</v>
      </c>
      <c r="D2" s="2" t="s">
        <v>4</v>
      </c>
      <c r="E2" s="26" t="s">
        <v>0</v>
      </c>
      <c r="F2" s="30" t="s">
        <v>1</v>
      </c>
      <c r="G2" s="27" t="s">
        <v>4</v>
      </c>
      <c r="H2" s="26" t="s">
        <v>0</v>
      </c>
      <c r="I2" s="30" t="s">
        <v>1</v>
      </c>
      <c r="J2" s="27" t="s">
        <v>4</v>
      </c>
      <c r="K2" s="2" t="s">
        <v>0</v>
      </c>
      <c r="L2" s="2" t="s">
        <v>1</v>
      </c>
      <c r="M2" s="2" t="s">
        <v>4</v>
      </c>
    </row>
    <row r="3" spans="1:13" ht="12.75">
      <c r="A3">
        <v>2015</v>
      </c>
      <c r="B3" s="1">
        <v>571250</v>
      </c>
      <c r="C3" s="1">
        <v>6427</v>
      </c>
      <c r="D3" s="1">
        <f>SUM(B3+C3)</f>
        <v>577677</v>
      </c>
      <c r="E3" s="28">
        <v>23512</v>
      </c>
      <c r="F3" s="28">
        <v>12341.44</v>
      </c>
      <c r="G3" s="28">
        <f aca="true" t="shared" si="0" ref="G3:G16">SUM(E3+F3)</f>
        <v>35853.44</v>
      </c>
      <c r="H3" s="28">
        <v>455000</v>
      </c>
      <c r="I3" s="28">
        <v>101098</v>
      </c>
      <c r="J3" s="28">
        <f>SUM(H3:I3)</f>
        <v>556098</v>
      </c>
      <c r="K3" s="16">
        <f>SUM(B3+E3+H3)</f>
        <v>1049762</v>
      </c>
      <c r="L3" s="16">
        <f>SUM(C3+F3+I3)</f>
        <v>119866.44</v>
      </c>
      <c r="M3" s="16">
        <f aca="true" t="shared" si="1" ref="M3:M20">SUM(K3+L3)</f>
        <v>1169628.44</v>
      </c>
    </row>
    <row r="4" spans="1:13" ht="12.75">
      <c r="A4">
        <v>2016</v>
      </c>
      <c r="B4" s="1"/>
      <c r="C4" s="1"/>
      <c r="D4" s="1"/>
      <c r="E4" s="28">
        <v>23512</v>
      </c>
      <c r="F4" s="28">
        <v>11518.52</v>
      </c>
      <c r="G4" s="28">
        <f t="shared" si="0"/>
        <v>35030.520000000004</v>
      </c>
      <c r="H4" s="28">
        <v>410000</v>
      </c>
      <c r="I4" s="28">
        <v>125200</v>
      </c>
      <c r="J4" s="28">
        <f aca="true" t="shared" si="2" ref="J4:J20">SUM(H4:I4)</f>
        <v>535200</v>
      </c>
      <c r="K4" s="16">
        <f aca="true" t="shared" si="3" ref="K4:K20">SUM(B4+E4+H4)</f>
        <v>433512</v>
      </c>
      <c r="L4" s="16">
        <f aca="true" t="shared" si="4" ref="L4:L20">SUM(C4+F4+I4)</f>
        <v>136718.52</v>
      </c>
      <c r="M4" s="16">
        <f t="shared" si="1"/>
        <v>570230.52</v>
      </c>
    </row>
    <row r="5" spans="1:13" ht="12.75">
      <c r="A5">
        <v>2017</v>
      </c>
      <c r="B5" s="1"/>
      <c r="C5" s="1"/>
      <c r="D5" s="1"/>
      <c r="E5" s="28">
        <v>23512</v>
      </c>
      <c r="F5" s="28">
        <v>10695.56</v>
      </c>
      <c r="G5" s="28">
        <f t="shared" si="0"/>
        <v>34207.56</v>
      </c>
      <c r="H5" s="28">
        <v>405000</v>
      </c>
      <c r="I5" s="28">
        <v>117000</v>
      </c>
      <c r="J5" s="28">
        <f t="shared" si="2"/>
        <v>522000</v>
      </c>
      <c r="K5" s="16">
        <f t="shared" si="3"/>
        <v>428512</v>
      </c>
      <c r="L5" s="16">
        <f t="shared" si="4"/>
        <v>127695.56</v>
      </c>
      <c r="M5" s="16">
        <f t="shared" si="1"/>
        <v>556207.56</v>
      </c>
    </row>
    <row r="6" spans="1:13" ht="12.75">
      <c r="A6">
        <v>2018</v>
      </c>
      <c r="B6" s="1"/>
      <c r="C6" s="1"/>
      <c r="D6" s="1"/>
      <c r="E6" s="28">
        <v>23512</v>
      </c>
      <c r="F6" s="28">
        <v>9872.68</v>
      </c>
      <c r="G6" s="28">
        <f t="shared" si="0"/>
        <v>33384.68</v>
      </c>
      <c r="H6" s="28">
        <v>395000</v>
      </c>
      <c r="I6" s="28">
        <v>108900</v>
      </c>
      <c r="J6" s="28">
        <f t="shared" si="2"/>
        <v>503900</v>
      </c>
      <c r="K6" s="16">
        <f t="shared" si="3"/>
        <v>418512</v>
      </c>
      <c r="L6" s="16">
        <f t="shared" si="4"/>
        <v>118772.68</v>
      </c>
      <c r="M6" s="16">
        <f t="shared" si="1"/>
        <v>537284.6799999999</v>
      </c>
    </row>
    <row r="7" spans="1:13" ht="12.75">
      <c r="A7">
        <v>2019</v>
      </c>
      <c r="B7" s="1"/>
      <c r="C7" s="1"/>
      <c r="D7" s="1"/>
      <c r="E7" s="28">
        <v>22608</v>
      </c>
      <c r="F7" s="28">
        <v>9026.24</v>
      </c>
      <c r="G7" s="28">
        <f t="shared" si="0"/>
        <v>31634.239999999998</v>
      </c>
      <c r="H7" s="28">
        <v>395000</v>
      </c>
      <c r="I7" s="28">
        <v>97050</v>
      </c>
      <c r="J7" s="28">
        <f t="shared" si="2"/>
        <v>492050</v>
      </c>
      <c r="K7" s="16">
        <f t="shared" si="3"/>
        <v>417608</v>
      </c>
      <c r="L7" s="16">
        <f t="shared" si="4"/>
        <v>106076.24</v>
      </c>
      <c r="M7" s="16">
        <f t="shared" si="1"/>
        <v>523684.24</v>
      </c>
    </row>
    <row r="8" spans="1:13" ht="12.75">
      <c r="A8">
        <v>2020</v>
      </c>
      <c r="B8" s="1"/>
      <c r="C8" s="1"/>
      <c r="D8" s="1"/>
      <c r="E8" s="28">
        <v>22608</v>
      </c>
      <c r="F8" s="28">
        <v>8178.44</v>
      </c>
      <c r="G8" s="28">
        <f t="shared" si="0"/>
        <v>30786.44</v>
      </c>
      <c r="H8" s="28">
        <v>385000</v>
      </c>
      <c r="I8" s="28">
        <v>85200</v>
      </c>
      <c r="J8" s="28">
        <f t="shared" si="2"/>
        <v>470200</v>
      </c>
      <c r="K8" s="16">
        <f t="shared" si="3"/>
        <v>407608</v>
      </c>
      <c r="L8" s="16">
        <f t="shared" si="4"/>
        <v>93378.44</v>
      </c>
      <c r="M8" s="16">
        <f t="shared" si="1"/>
        <v>500986.44</v>
      </c>
    </row>
    <row r="9" spans="1:13" ht="12.75">
      <c r="A9">
        <v>2021</v>
      </c>
      <c r="B9" s="1"/>
      <c r="C9" s="1"/>
      <c r="D9" s="1"/>
      <c r="E9" s="28">
        <v>22608</v>
      </c>
      <c r="F9" s="28">
        <v>7274.12</v>
      </c>
      <c r="G9" s="28">
        <f t="shared" si="0"/>
        <v>29882.12</v>
      </c>
      <c r="H9" s="28">
        <v>385000</v>
      </c>
      <c r="I9" s="28">
        <v>69800</v>
      </c>
      <c r="J9" s="28">
        <f t="shared" si="2"/>
        <v>454800</v>
      </c>
      <c r="K9" s="16">
        <f t="shared" si="3"/>
        <v>407608</v>
      </c>
      <c r="L9" s="16">
        <f t="shared" si="4"/>
        <v>77074.12</v>
      </c>
      <c r="M9" s="16">
        <f t="shared" si="1"/>
        <v>484682.12</v>
      </c>
    </row>
    <row r="10" spans="1:13" ht="12.75">
      <c r="A10">
        <v>2022</v>
      </c>
      <c r="B10" s="1"/>
      <c r="C10" s="1"/>
      <c r="D10" s="1"/>
      <c r="E10" s="28">
        <v>22608</v>
      </c>
      <c r="F10" s="28">
        <v>6369.8</v>
      </c>
      <c r="G10" s="28">
        <f t="shared" si="0"/>
        <v>28977.8</v>
      </c>
      <c r="H10" s="28">
        <v>385000</v>
      </c>
      <c r="I10" s="28">
        <v>54400</v>
      </c>
      <c r="J10" s="28">
        <f t="shared" si="2"/>
        <v>439400</v>
      </c>
      <c r="K10" s="16">
        <f t="shared" si="3"/>
        <v>407608</v>
      </c>
      <c r="L10" s="16">
        <f t="shared" si="4"/>
        <v>60769.8</v>
      </c>
      <c r="M10" s="16">
        <f t="shared" si="1"/>
        <v>468377.8</v>
      </c>
    </row>
    <row r="11" spans="1:13" ht="12.75">
      <c r="A11">
        <v>2023</v>
      </c>
      <c r="B11" s="1"/>
      <c r="C11" s="1"/>
      <c r="D11" s="1"/>
      <c r="E11" s="28">
        <v>22608</v>
      </c>
      <c r="F11" s="28">
        <v>5465.48</v>
      </c>
      <c r="G11" s="28">
        <f t="shared" si="0"/>
        <v>28073.48</v>
      </c>
      <c r="H11" s="28">
        <v>380000</v>
      </c>
      <c r="I11" s="28">
        <v>39000</v>
      </c>
      <c r="J11" s="28">
        <f t="shared" si="2"/>
        <v>419000</v>
      </c>
      <c r="K11" s="16">
        <f t="shared" si="3"/>
        <v>402608</v>
      </c>
      <c r="L11" s="16">
        <f t="shared" si="4"/>
        <v>44465.479999999996</v>
      </c>
      <c r="M11" s="16">
        <f t="shared" si="1"/>
        <v>447073.48</v>
      </c>
    </row>
    <row r="12" spans="1:13" ht="12.75">
      <c r="A12">
        <v>2024</v>
      </c>
      <c r="B12" s="1"/>
      <c r="C12" s="1"/>
      <c r="D12" s="1"/>
      <c r="E12" s="28">
        <v>22608</v>
      </c>
      <c r="F12" s="28">
        <v>4561.16</v>
      </c>
      <c r="G12" s="28">
        <f t="shared" si="0"/>
        <v>27169.16</v>
      </c>
      <c r="H12" s="28">
        <v>375000</v>
      </c>
      <c r="I12" s="28">
        <v>23800</v>
      </c>
      <c r="J12" s="28">
        <f t="shared" si="2"/>
        <v>398800</v>
      </c>
      <c r="K12" s="16">
        <f t="shared" si="3"/>
        <v>397608</v>
      </c>
      <c r="L12" s="16">
        <f t="shared" si="4"/>
        <v>28361.16</v>
      </c>
      <c r="M12" s="16">
        <f t="shared" si="1"/>
        <v>425969.16</v>
      </c>
    </row>
    <row r="13" spans="1:13" ht="12.75">
      <c r="A13">
        <v>2025</v>
      </c>
      <c r="B13" s="1"/>
      <c r="C13" s="1"/>
      <c r="D13" s="1"/>
      <c r="E13" s="28">
        <v>22608</v>
      </c>
      <c r="F13" s="28">
        <v>3656.84</v>
      </c>
      <c r="G13" s="28">
        <f t="shared" si="0"/>
        <v>26264.84</v>
      </c>
      <c r="H13" s="28">
        <v>220000</v>
      </c>
      <c r="I13" s="28">
        <v>8800</v>
      </c>
      <c r="J13" s="28">
        <f t="shared" si="2"/>
        <v>228800</v>
      </c>
      <c r="K13" s="16">
        <f t="shared" si="3"/>
        <v>242608</v>
      </c>
      <c r="L13" s="16">
        <f t="shared" si="4"/>
        <v>12456.84</v>
      </c>
      <c r="M13" s="16">
        <f t="shared" si="1"/>
        <v>255064.84</v>
      </c>
    </row>
    <row r="14" spans="1:13" ht="12.75">
      <c r="A14">
        <v>2026</v>
      </c>
      <c r="B14" s="1"/>
      <c r="C14" s="1"/>
      <c r="D14" s="1"/>
      <c r="E14" s="28">
        <v>22608</v>
      </c>
      <c r="F14" s="28">
        <v>2752.52</v>
      </c>
      <c r="G14" s="28">
        <f t="shared" si="0"/>
        <v>25360.52</v>
      </c>
      <c r="H14" s="28"/>
      <c r="I14" s="28"/>
      <c r="J14" s="28">
        <f t="shared" si="2"/>
        <v>0</v>
      </c>
      <c r="K14" s="16">
        <f t="shared" si="3"/>
        <v>22608</v>
      </c>
      <c r="L14" s="16">
        <f t="shared" si="4"/>
        <v>2752.52</v>
      </c>
      <c r="M14" s="16">
        <f t="shared" si="1"/>
        <v>25360.52</v>
      </c>
    </row>
    <row r="15" spans="1:13" ht="12.75">
      <c r="A15">
        <v>2027</v>
      </c>
      <c r="B15" s="1"/>
      <c r="C15" s="1"/>
      <c r="D15" s="1"/>
      <c r="E15" s="28">
        <v>22608</v>
      </c>
      <c r="F15" s="28">
        <v>1848.2</v>
      </c>
      <c r="G15" s="28">
        <f t="shared" si="0"/>
        <v>24456.2</v>
      </c>
      <c r="H15" s="28"/>
      <c r="I15" s="28"/>
      <c r="J15" s="28">
        <f t="shared" si="2"/>
        <v>0</v>
      </c>
      <c r="K15" s="16">
        <f t="shared" si="3"/>
        <v>22608</v>
      </c>
      <c r="L15" s="16">
        <f t="shared" si="4"/>
        <v>1848.2</v>
      </c>
      <c r="M15" s="16">
        <f>SUM(K15:L15)</f>
        <v>24456.2</v>
      </c>
    </row>
    <row r="16" spans="1:13" ht="12.75">
      <c r="A16">
        <v>2028</v>
      </c>
      <c r="B16" s="1"/>
      <c r="C16" s="1"/>
      <c r="D16" s="1"/>
      <c r="E16" s="28">
        <v>22608</v>
      </c>
      <c r="F16" s="28">
        <v>932.58</v>
      </c>
      <c r="G16" s="28">
        <f t="shared" si="0"/>
        <v>23540.58</v>
      </c>
      <c r="H16" s="28"/>
      <c r="I16" s="28"/>
      <c r="J16" s="28">
        <f t="shared" si="2"/>
        <v>0</v>
      </c>
      <c r="K16" s="16">
        <f t="shared" si="3"/>
        <v>22608</v>
      </c>
      <c r="L16" s="16">
        <f t="shared" si="4"/>
        <v>932.58</v>
      </c>
      <c r="M16" s="16">
        <f>SUM(K16:L16)</f>
        <v>23540.58</v>
      </c>
    </row>
    <row r="17" spans="2:13" ht="13.5" thickBot="1">
      <c r="B17" s="1"/>
      <c r="C17" s="1"/>
      <c r="D17" s="1"/>
      <c r="E17" s="29"/>
      <c r="F17" s="29"/>
      <c r="G17" s="31"/>
      <c r="H17" s="31"/>
      <c r="I17" s="31"/>
      <c r="J17" s="28">
        <f t="shared" si="2"/>
        <v>0</v>
      </c>
      <c r="K17" s="16">
        <f t="shared" si="3"/>
        <v>0</v>
      </c>
      <c r="L17" s="16">
        <f t="shared" si="4"/>
        <v>0</v>
      </c>
      <c r="M17" s="16"/>
    </row>
    <row r="18" spans="2:13" ht="13.5" thickTop="1">
      <c r="B18" s="1"/>
      <c r="C18" s="1"/>
      <c r="D18" s="1"/>
      <c r="E18" s="1"/>
      <c r="F18" s="1"/>
      <c r="G18" s="1"/>
      <c r="H18" s="1"/>
      <c r="I18" s="1"/>
      <c r="J18" s="28">
        <f t="shared" si="2"/>
        <v>0</v>
      </c>
      <c r="K18" s="16">
        <f t="shared" si="3"/>
        <v>0</v>
      </c>
      <c r="L18" s="16">
        <f t="shared" si="4"/>
        <v>0</v>
      </c>
      <c r="M18" s="16"/>
    </row>
    <row r="19" spans="2:13" ht="12.75">
      <c r="B19" s="1"/>
      <c r="C19" s="1"/>
      <c r="D19" s="1"/>
      <c r="E19" s="1"/>
      <c r="F19" s="1"/>
      <c r="G19" s="1"/>
      <c r="H19" s="1"/>
      <c r="I19" s="1"/>
      <c r="J19" s="28">
        <f t="shared" si="2"/>
        <v>0</v>
      </c>
      <c r="K19" s="16">
        <f t="shared" si="3"/>
        <v>0</v>
      </c>
      <c r="L19" s="16">
        <f t="shared" si="4"/>
        <v>0</v>
      </c>
      <c r="M19" s="16"/>
    </row>
    <row r="20" spans="2:13" ht="12.75">
      <c r="B20" s="1">
        <f>SUM(B3:B14)</f>
        <v>571250</v>
      </c>
      <c r="C20" s="1">
        <f>SUM(C3:C14)</f>
        <v>6427</v>
      </c>
      <c r="D20" s="1">
        <f>SUM(D3:D14)</f>
        <v>577677</v>
      </c>
      <c r="E20" s="1">
        <f>SUM(E3:E19)</f>
        <v>320128</v>
      </c>
      <c r="F20" s="1">
        <f>SUM(F3:F19)</f>
        <v>94493.58</v>
      </c>
      <c r="G20" s="1">
        <f>SUM(G3:G19)</f>
        <v>414621.58</v>
      </c>
      <c r="H20" s="1">
        <f>SUM(H3:H19)</f>
        <v>4190000</v>
      </c>
      <c r="I20" s="1">
        <f>SUM(I3:I19)</f>
        <v>830248</v>
      </c>
      <c r="J20" s="28">
        <f t="shared" si="2"/>
        <v>5020248</v>
      </c>
      <c r="K20" s="16">
        <f t="shared" si="3"/>
        <v>5081378</v>
      </c>
      <c r="L20" s="16">
        <f t="shared" si="4"/>
        <v>931168.58</v>
      </c>
      <c r="M20" s="16">
        <f t="shared" si="1"/>
        <v>6012546.58</v>
      </c>
    </row>
  </sheetData>
  <sheetProtection/>
  <mergeCells count="4">
    <mergeCell ref="K1:M1"/>
    <mergeCell ref="B1:D1"/>
    <mergeCell ref="E1:G1"/>
    <mergeCell ref="H1:J1"/>
  </mergeCells>
  <printOptions gridLines="1"/>
  <pageMargins left="0.43" right="0.46" top="1.09" bottom="1" header="0.5" footer="0.5"/>
  <pageSetup fitToHeight="1" fitToWidth="1" horizontalDpi="300" verticalDpi="300" orientation="landscape" scale="97" r:id="rId1"/>
  <headerFooter alignWithMargins="0">
    <oddHeader>&amp;C&amp;"Arial,Bold"&amp;12School Debt Service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8.140625" style="5" bestFit="1" customWidth="1"/>
    <col min="2" max="3" width="12.8515625" style="7" bestFit="1" customWidth="1"/>
    <col min="4" max="4" width="14.28125" style="7" bestFit="1" customWidth="1"/>
    <col min="5" max="6" width="12.8515625" style="7" bestFit="1" customWidth="1"/>
    <col min="7" max="7" width="14.28125" style="7" bestFit="1" customWidth="1"/>
    <col min="8" max="8" width="13.421875" style="7" customWidth="1"/>
    <col min="9" max="10" width="11.00390625" style="7" bestFit="1" customWidth="1"/>
    <col min="11" max="11" width="12.8515625" style="7" bestFit="1" customWidth="1"/>
    <col min="12" max="12" width="14.28125" style="7" bestFit="1" customWidth="1"/>
    <col min="13" max="13" width="14.00390625" style="7" customWidth="1"/>
    <col min="14" max="14" width="14.28125" style="7" bestFit="1" customWidth="1"/>
    <col min="15" max="16384" width="9.140625" style="7" customWidth="1"/>
  </cols>
  <sheetData>
    <row r="1" spans="1:14" s="20" customFormat="1" ht="15.75">
      <c r="A1" s="5"/>
      <c r="B1" s="38" t="s">
        <v>6</v>
      </c>
      <c r="C1" s="38"/>
      <c r="D1" s="38"/>
      <c r="E1" s="38" t="s">
        <v>7</v>
      </c>
      <c r="F1" s="38"/>
      <c r="G1" s="38"/>
      <c r="H1" s="38" t="s">
        <v>8</v>
      </c>
      <c r="I1" s="38"/>
      <c r="J1" s="38"/>
      <c r="K1" s="38"/>
      <c r="L1" s="38" t="s">
        <v>3</v>
      </c>
      <c r="M1" s="38"/>
      <c r="N1" s="38"/>
    </row>
    <row r="2" spans="1:14" s="6" customFormat="1" ht="15.75">
      <c r="A2" s="5" t="s">
        <v>2</v>
      </c>
      <c r="B2" s="6" t="s">
        <v>0</v>
      </c>
      <c r="C2" s="6" t="s">
        <v>1</v>
      </c>
      <c r="D2" s="6" t="s">
        <v>4</v>
      </c>
      <c r="E2" s="6" t="s">
        <v>0</v>
      </c>
      <c r="F2" s="6" t="s">
        <v>1</v>
      </c>
      <c r="G2" s="6" t="s">
        <v>4</v>
      </c>
      <c r="H2" s="6" t="s">
        <v>0</v>
      </c>
      <c r="I2" s="6" t="s">
        <v>1</v>
      </c>
      <c r="J2" s="6" t="s">
        <v>19</v>
      </c>
      <c r="K2" s="6" t="s">
        <v>4</v>
      </c>
      <c r="L2" s="6" t="s">
        <v>0</v>
      </c>
      <c r="M2" s="6" t="s">
        <v>1</v>
      </c>
      <c r="N2" s="6" t="s">
        <v>4</v>
      </c>
    </row>
    <row r="3" spans="1:14" s="9" customFormat="1" ht="15.75">
      <c r="A3" s="8">
        <v>2015</v>
      </c>
      <c r="B3" s="10">
        <v>1049762</v>
      </c>
      <c r="C3" s="10">
        <v>119866</v>
      </c>
      <c r="D3" s="10">
        <f aca="true" t="shared" si="0" ref="D3:D17">SUM(B3+C3)</f>
        <v>1169628</v>
      </c>
      <c r="E3" s="9">
        <v>789738</v>
      </c>
      <c r="F3" s="9">
        <v>194196</v>
      </c>
      <c r="G3" s="9">
        <f aca="true" t="shared" si="1" ref="G3:G16">SUM(E3:F3)</f>
        <v>983934</v>
      </c>
      <c r="H3" s="9">
        <v>170208</v>
      </c>
      <c r="I3" s="9">
        <v>38900</v>
      </c>
      <c r="J3" s="9">
        <v>10455</v>
      </c>
      <c r="K3" s="9">
        <f aca="true" t="shared" si="2" ref="K3:K14">SUM(H3:J3)</f>
        <v>219563</v>
      </c>
      <c r="L3" s="9">
        <f aca="true" t="shared" si="3" ref="L3:L16">SUM(E3+H3+B3)</f>
        <v>2009708</v>
      </c>
      <c r="M3" s="9">
        <f aca="true" t="shared" si="4" ref="M3:M16">SUM(F3+I3+C3)</f>
        <v>352962</v>
      </c>
      <c r="N3" s="9">
        <f aca="true" t="shared" si="5" ref="N3:N17">SUM(L3+M3)</f>
        <v>2362670</v>
      </c>
    </row>
    <row r="4" spans="1:14" s="9" customFormat="1" ht="15.75">
      <c r="A4" s="8">
        <v>2016</v>
      </c>
      <c r="B4" s="10">
        <v>433512</v>
      </c>
      <c r="C4" s="10">
        <v>136719</v>
      </c>
      <c r="D4" s="10">
        <f t="shared" si="0"/>
        <v>570231</v>
      </c>
      <c r="E4" s="9">
        <v>795988</v>
      </c>
      <c r="F4" s="9">
        <v>174177</v>
      </c>
      <c r="G4" s="9">
        <f t="shared" si="1"/>
        <v>970165</v>
      </c>
      <c r="H4" s="9">
        <v>173154</v>
      </c>
      <c r="I4" s="9">
        <v>35955</v>
      </c>
      <c r="J4" s="9">
        <v>10455</v>
      </c>
      <c r="K4" s="9">
        <f t="shared" si="2"/>
        <v>219564</v>
      </c>
      <c r="L4" s="9">
        <f t="shared" si="3"/>
        <v>1402654</v>
      </c>
      <c r="M4" s="9">
        <f t="shared" si="4"/>
        <v>346851</v>
      </c>
      <c r="N4" s="9">
        <f t="shared" si="5"/>
        <v>1749505</v>
      </c>
    </row>
    <row r="5" spans="1:14" s="9" customFormat="1" ht="15.75">
      <c r="A5" s="8">
        <v>2017</v>
      </c>
      <c r="B5" s="10">
        <v>428512</v>
      </c>
      <c r="C5" s="10">
        <v>127696</v>
      </c>
      <c r="D5" s="10">
        <f t="shared" si="0"/>
        <v>556208</v>
      </c>
      <c r="E5" s="9">
        <v>770988</v>
      </c>
      <c r="F5" s="9">
        <v>153143</v>
      </c>
      <c r="G5" s="9">
        <f t="shared" si="1"/>
        <v>924131</v>
      </c>
      <c r="H5" s="9">
        <v>176148</v>
      </c>
      <c r="I5" s="9">
        <v>32959</v>
      </c>
      <c r="J5" s="9">
        <v>10455</v>
      </c>
      <c r="K5" s="9">
        <f t="shared" si="2"/>
        <v>219562</v>
      </c>
      <c r="L5" s="9">
        <f t="shared" si="3"/>
        <v>1375648</v>
      </c>
      <c r="M5" s="9">
        <f t="shared" si="4"/>
        <v>313798</v>
      </c>
      <c r="N5" s="9">
        <f t="shared" si="5"/>
        <v>1689446</v>
      </c>
    </row>
    <row r="6" spans="1:14" s="9" customFormat="1" ht="15.75">
      <c r="A6" s="8">
        <v>2018</v>
      </c>
      <c r="B6" s="10">
        <v>418512</v>
      </c>
      <c r="C6" s="10">
        <v>118773</v>
      </c>
      <c r="D6" s="10">
        <f t="shared" si="0"/>
        <v>537285</v>
      </c>
      <c r="E6" s="9">
        <v>770988</v>
      </c>
      <c r="F6" s="9">
        <v>132204</v>
      </c>
      <c r="G6" s="9">
        <f t="shared" si="1"/>
        <v>903192</v>
      </c>
      <c r="H6" s="9">
        <v>179197</v>
      </c>
      <c r="I6" s="9">
        <v>29912</v>
      </c>
      <c r="J6" s="9">
        <v>10455</v>
      </c>
      <c r="K6" s="9">
        <f t="shared" si="2"/>
        <v>219564</v>
      </c>
      <c r="L6" s="9">
        <f t="shared" si="3"/>
        <v>1368697</v>
      </c>
      <c r="M6" s="9">
        <f t="shared" si="4"/>
        <v>280889</v>
      </c>
      <c r="N6" s="9">
        <f t="shared" si="5"/>
        <v>1649586</v>
      </c>
    </row>
    <row r="7" spans="1:14" s="9" customFormat="1" ht="15.75">
      <c r="A7" s="8">
        <v>2019</v>
      </c>
      <c r="B7" s="10">
        <v>417608</v>
      </c>
      <c r="C7" s="10">
        <v>106076</v>
      </c>
      <c r="D7" s="10">
        <f t="shared" si="0"/>
        <v>523684</v>
      </c>
      <c r="E7" s="9">
        <v>761892</v>
      </c>
      <c r="F7" s="9">
        <v>110432</v>
      </c>
      <c r="G7" s="9">
        <f t="shared" si="1"/>
        <v>872324</v>
      </c>
      <c r="H7" s="9">
        <v>182296</v>
      </c>
      <c r="I7" s="9">
        <v>26812</v>
      </c>
      <c r="J7" s="9">
        <v>10455</v>
      </c>
      <c r="K7" s="9">
        <f t="shared" si="2"/>
        <v>219563</v>
      </c>
      <c r="L7" s="9">
        <f t="shared" si="3"/>
        <v>1361796</v>
      </c>
      <c r="M7" s="9">
        <f t="shared" si="4"/>
        <v>243320</v>
      </c>
      <c r="N7" s="9">
        <f t="shared" si="5"/>
        <v>1605116</v>
      </c>
    </row>
    <row r="8" spans="1:14" s="9" customFormat="1" ht="15.75">
      <c r="A8" s="8">
        <v>2020</v>
      </c>
      <c r="B8" s="10">
        <v>407608</v>
      </c>
      <c r="C8" s="10">
        <v>93378</v>
      </c>
      <c r="D8" s="10">
        <f t="shared" si="0"/>
        <v>500986</v>
      </c>
      <c r="E8" s="9">
        <v>756892</v>
      </c>
      <c r="F8" s="9">
        <v>88686</v>
      </c>
      <c r="G8" s="9">
        <f t="shared" si="1"/>
        <v>845578</v>
      </c>
      <c r="H8" s="9">
        <v>185450</v>
      </c>
      <c r="I8" s="9">
        <v>23658</v>
      </c>
      <c r="J8" s="9">
        <v>10455</v>
      </c>
      <c r="K8" s="9">
        <f t="shared" si="2"/>
        <v>219563</v>
      </c>
      <c r="L8" s="9">
        <f t="shared" si="3"/>
        <v>1349950</v>
      </c>
      <c r="M8" s="9">
        <f t="shared" si="4"/>
        <v>205722</v>
      </c>
      <c r="N8" s="9">
        <f t="shared" si="5"/>
        <v>1555672</v>
      </c>
    </row>
    <row r="9" spans="1:14" s="9" customFormat="1" ht="15.75">
      <c r="A9" s="8">
        <v>2021</v>
      </c>
      <c r="B9" s="10">
        <v>407608</v>
      </c>
      <c r="C9" s="10">
        <v>77074</v>
      </c>
      <c r="D9" s="10">
        <f t="shared" si="0"/>
        <v>484682</v>
      </c>
      <c r="E9" s="9">
        <v>471892</v>
      </c>
      <c r="F9" s="9">
        <v>68177</v>
      </c>
      <c r="G9" s="9">
        <f t="shared" si="1"/>
        <v>540069</v>
      </c>
      <c r="H9" s="9">
        <v>188656</v>
      </c>
      <c r="I9" s="9">
        <v>20450</v>
      </c>
      <c r="J9" s="9">
        <v>10455</v>
      </c>
      <c r="K9" s="9">
        <f t="shared" si="2"/>
        <v>219561</v>
      </c>
      <c r="L9" s="9">
        <f t="shared" si="3"/>
        <v>1068156</v>
      </c>
      <c r="M9" s="9">
        <f t="shared" si="4"/>
        <v>165701</v>
      </c>
      <c r="N9" s="9">
        <f t="shared" si="5"/>
        <v>1233857</v>
      </c>
    </row>
    <row r="10" spans="1:14" s="9" customFormat="1" ht="15.75">
      <c r="A10" s="8" t="s">
        <v>10</v>
      </c>
      <c r="B10" s="10">
        <v>407608</v>
      </c>
      <c r="C10" s="10">
        <v>60770</v>
      </c>
      <c r="D10" s="10">
        <f t="shared" si="0"/>
        <v>468378</v>
      </c>
      <c r="E10" s="9">
        <v>271892</v>
      </c>
      <c r="F10" s="9">
        <v>51892</v>
      </c>
      <c r="G10" s="9">
        <f t="shared" si="1"/>
        <v>323784</v>
      </c>
      <c r="H10" s="9">
        <v>191922</v>
      </c>
      <c r="I10" s="9">
        <v>17185</v>
      </c>
      <c r="J10" s="9">
        <v>10455</v>
      </c>
      <c r="K10" s="9">
        <f t="shared" si="2"/>
        <v>219562</v>
      </c>
      <c r="L10" s="9">
        <f t="shared" si="3"/>
        <v>871422</v>
      </c>
      <c r="M10" s="9">
        <f t="shared" si="4"/>
        <v>129847</v>
      </c>
      <c r="N10" s="9">
        <f t="shared" si="5"/>
        <v>1001269</v>
      </c>
    </row>
    <row r="11" spans="1:14" s="9" customFormat="1" ht="15.75">
      <c r="A11" s="8" t="s">
        <v>12</v>
      </c>
      <c r="B11" s="10">
        <v>402608</v>
      </c>
      <c r="C11" s="10">
        <v>44465</v>
      </c>
      <c r="D11" s="10">
        <f t="shared" si="0"/>
        <v>447073</v>
      </c>
      <c r="E11" s="9">
        <v>196892</v>
      </c>
      <c r="F11" s="9">
        <v>40866</v>
      </c>
      <c r="G11" s="9">
        <f t="shared" si="1"/>
        <v>237758</v>
      </c>
      <c r="H11" s="9">
        <v>195242</v>
      </c>
      <c r="I11" s="9">
        <v>13865</v>
      </c>
      <c r="J11" s="9">
        <v>10455</v>
      </c>
      <c r="K11" s="9">
        <f t="shared" si="2"/>
        <v>219562</v>
      </c>
      <c r="L11" s="9">
        <f t="shared" si="3"/>
        <v>794742</v>
      </c>
      <c r="M11" s="9">
        <f t="shared" si="4"/>
        <v>99196</v>
      </c>
      <c r="N11" s="9">
        <f t="shared" si="5"/>
        <v>893938</v>
      </c>
    </row>
    <row r="12" spans="1:14" s="9" customFormat="1" ht="15.75">
      <c r="A12" s="8" t="s">
        <v>13</v>
      </c>
      <c r="B12" s="10">
        <v>397608</v>
      </c>
      <c r="C12" s="10">
        <v>28361</v>
      </c>
      <c r="D12" s="10">
        <f t="shared" si="0"/>
        <v>425969</v>
      </c>
      <c r="E12" s="9">
        <v>196892</v>
      </c>
      <c r="F12" s="9">
        <v>31809</v>
      </c>
      <c r="G12" s="9">
        <f t="shared" si="1"/>
        <v>228701</v>
      </c>
      <c r="H12" s="9">
        <v>198620</v>
      </c>
      <c r="I12" s="9">
        <v>10488</v>
      </c>
      <c r="J12" s="9">
        <v>10455</v>
      </c>
      <c r="K12" s="9">
        <f t="shared" si="2"/>
        <v>219563</v>
      </c>
      <c r="L12" s="9">
        <f t="shared" si="3"/>
        <v>793120</v>
      </c>
      <c r="M12" s="9">
        <f t="shared" si="4"/>
        <v>70658</v>
      </c>
      <c r="N12" s="9">
        <f t="shared" si="5"/>
        <v>863778</v>
      </c>
    </row>
    <row r="13" spans="1:14" s="9" customFormat="1" ht="15.75">
      <c r="A13" s="8" t="s">
        <v>14</v>
      </c>
      <c r="B13" s="10">
        <v>242608</v>
      </c>
      <c r="C13" s="10">
        <v>12457</v>
      </c>
      <c r="D13" s="10">
        <f t="shared" si="0"/>
        <v>255065</v>
      </c>
      <c r="E13" s="9">
        <v>196892</v>
      </c>
      <c r="F13" s="9">
        <v>23414</v>
      </c>
      <c r="G13" s="9">
        <f t="shared" si="1"/>
        <v>220306</v>
      </c>
      <c r="H13" s="9">
        <v>202056</v>
      </c>
      <c r="I13" s="9">
        <v>7052</v>
      </c>
      <c r="J13" s="9">
        <v>10455</v>
      </c>
      <c r="K13" s="9">
        <f t="shared" si="2"/>
        <v>219563</v>
      </c>
      <c r="L13" s="9">
        <f t="shared" si="3"/>
        <v>641556</v>
      </c>
      <c r="M13" s="9">
        <f t="shared" si="4"/>
        <v>42923</v>
      </c>
      <c r="N13" s="9">
        <f t="shared" si="5"/>
        <v>684479</v>
      </c>
    </row>
    <row r="14" spans="1:14" s="9" customFormat="1" ht="15.75">
      <c r="A14" s="8" t="s">
        <v>16</v>
      </c>
      <c r="B14" s="10">
        <v>22608</v>
      </c>
      <c r="C14" s="10">
        <v>2753</v>
      </c>
      <c r="D14" s="10">
        <f t="shared" si="0"/>
        <v>25361</v>
      </c>
      <c r="E14" s="9">
        <v>196892</v>
      </c>
      <c r="F14" s="9">
        <v>15821</v>
      </c>
      <c r="G14" s="9">
        <f t="shared" si="1"/>
        <v>212713</v>
      </c>
      <c r="H14" s="9">
        <v>205552</v>
      </c>
      <c r="I14" s="9">
        <v>3556</v>
      </c>
      <c r="J14" s="9">
        <v>10455</v>
      </c>
      <c r="K14" s="9">
        <f t="shared" si="2"/>
        <v>219563</v>
      </c>
      <c r="L14" s="9">
        <f t="shared" si="3"/>
        <v>425052</v>
      </c>
      <c r="M14" s="9">
        <f t="shared" si="4"/>
        <v>22130</v>
      </c>
      <c r="N14" s="9">
        <f t="shared" si="5"/>
        <v>447182</v>
      </c>
    </row>
    <row r="15" spans="1:14" s="9" customFormat="1" ht="15.75">
      <c r="A15" s="8" t="s">
        <v>17</v>
      </c>
      <c r="B15" s="10">
        <v>22608</v>
      </c>
      <c r="C15" s="10">
        <v>1848</v>
      </c>
      <c r="D15" s="10">
        <f t="shared" si="0"/>
        <v>24456</v>
      </c>
      <c r="E15" s="9">
        <v>196892</v>
      </c>
      <c r="F15" s="9">
        <v>9269</v>
      </c>
      <c r="G15" s="9">
        <f t="shared" si="1"/>
        <v>206161</v>
      </c>
      <c r="L15" s="9">
        <f t="shared" si="3"/>
        <v>219500</v>
      </c>
      <c r="M15" s="9">
        <f t="shared" si="4"/>
        <v>11117</v>
      </c>
      <c r="N15" s="9">
        <f t="shared" si="5"/>
        <v>230617</v>
      </c>
    </row>
    <row r="16" spans="1:14" s="9" customFormat="1" ht="15.75">
      <c r="A16" s="8" t="s">
        <v>21</v>
      </c>
      <c r="B16" s="10">
        <v>22608</v>
      </c>
      <c r="C16" s="10">
        <v>933</v>
      </c>
      <c r="D16" s="10">
        <f t="shared" si="0"/>
        <v>23541</v>
      </c>
      <c r="E16" s="9">
        <v>102392</v>
      </c>
      <c r="F16" s="9">
        <v>4224</v>
      </c>
      <c r="G16" s="9">
        <f t="shared" si="1"/>
        <v>106616</v>
      </c>
      <c r="L16" s="9">
        <f t="shared" si="3"/>
        <v>125000</v>
      </c>
      <c r="M16" s="9">
        <f t="shared" si="4"/>
        <v>5157</v>
      </c>
      <c r="N16" s="9">
        <f t="shared" si="5"/>
        <v>130157</v>
      </c>
    </row>
    <row r="17" spans="1:14" s="18" customFormat="1" ht="15.75">
      <c r="A17" s="11" t="s">
        <v>5</v>
      </c>
      <c r="B17" s="19">
        <f>SUM(B3:B16)</f>
        <v>5081378</v>
      </c>
      <c r="C17" s="19">
        <f>SUM(C3:C16)</f>
        <v>931169</v>
      </c>
      <c r="D17" s="19">
        <f t="shared" si="0"/>
        <v>6012547</v>
      </c>
      <c r="E17" s="18">
        <f aca="true" t="shared" si="6" ref="E17:M17">SUM(E3:E16)</f>
        <v>6477122</v>
      </c>
      <c r="F17" s="18">
        <f t="shared" si="6"/>
        <v>1098310</v>
      </c>
      <c r="G17" s="18">
        <f t="shared" si="6"/>
        <v>7575432</v>
      </c>
      <c r="H17" s="18">
        <f t="shared" si="6"/>
        <v>2248501</v>
      </c>
      <c r="I17" s="18">
        <f t="shared" si="6"/>
        <v>260792</v>
      </c>
      <c r="J17" s="18">
        <f t="shared" si="6"/>
        <v>125460</v>
      </c>
      <c r="K17" s="18">
        <f t="shared" si="6"/>
        <v>2634753</v>
      </c>
      <c r="L17" s="18">
        <f t="shared" si="6"/>
        <v>13807001</v>
      </c>
      <c r="M17" s="18">
        <f t="shared" si="6"/>
        <v>2290271</v>
      </c>
      <c r="N17" s="18">
        <f t="shared" si="5"/>
        <v>16097272</v>
      </c>
    </row>
    <row r="18" spans="2:5" ht="15.75">
      <c r="B18" s="9"/>
      <c r="C18" s="9"/>
      <c r="D18" s="9"/>
      <c r="E18" s="18"/>
    </row>
  </sheetData>
  <sheetProtection/>
  <mergeCells count="4">
    <mergeCell ref="L1:N1"/>
    <mergeCell ref="B1:D1"/>
    <mergeCell ref="E1:G1"/>
    <mergeCell ref="H1:K1"/>
  </mergeCells>
  <printOptions gridLines="1"/>
  <pageMargins left="0" right="0" top="1.4" bottom="1" header="0.5" footer="0.5"/>
  <pageSetup fitToHeight="1" fitToWidth="1" horizontalDpi="300" verticalDpi="300" orientation="landscape" scale="77" r:id="rId1"/>
  <headerFooter alignWithMargins="0">
    <oddHeader>&amp;C&amp;"Arial,Bold"&amp;14Town of Cape Elizabeth
Debt Service All Funds
as of 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2014-07-03T13:50:38Z</cp:lastPrinted>
  <dcterms:created xsi:type="dcterms:W3CDTF">2001-01-23T23:29:12Z</dcterms:created>
  <dcterms:modified xsi:type="dcterms:W3CDTF">2014-07-03T13:52:13Z</dcterms:modified>
  <cp:category/>
  <cp:version/>
  <cp:contentType/>
  <cp:contentStatus/>
</cp:coreProperties>
</file>